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OLE DEVELOPPEMENT\INGENIERIE &amp; ACCOMPAGNEMENTS TERRITORIAUX\TOURISME DURABLE\ADEME\AMI Fonds Tourisme Durable\Evaluation nationale\"/>
    </mc:Choice>
  </mc:AlternateContent>
  <xr:revisionPtr revIDLastSave="0" documentId="13_ncr:1_{3890C19D-8866-46CC-9C45-E63C1231A2A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Nuitées" sheetId="8" r:id="rId1"/>
    <sheet name="EAU" sheetId="1" r:id="rId2"/>
    <sheet name="ÉLEC" sheetId="7" r:id="rId3"/>
    <sheet name="GAZ" sheetId="13" r:id="rId4"/>
    <sheet name="FIOUL" sheetId="15" r:id="rId5"/>
    <sheet name="ÉNERGIE" sheetId="14" r:id="rId6"/>
    <sheet name="OM" sheetId="16" r:id="rId7"/>
  </sheets>
  <externalReferences>
    <externalReference r:id="rId8"/>
  </externalReferences>
  <definedNames>
    <definedName name="essai" localSheetId="4">'[1]récap 2010'!#REF!</definedName>
    <definedName name="essai" localSheetId="6">'[1]récap 2010'!#REF!</definedName>
    <definedName name="essai">'[1]récap 2010'!#REF!</definedName>
    <definedName name="essai2" localSheetId="4">'[1]récap 2010'!#REF!</definedName>
    <definedName name="essai2" localSheetId="6">'[1]récap 2010'!#REF!</definedName>
    <definedName name="essai2">'[1]récap 2010'!#REF!</definedName>
    <definedName name="essai3" localSheetId="4">#REF!</definedName>
    <definedName name="essai3" localSheetId="6">#REF!</definedName>
    <definedName name="essai3">#REF!</definedName>
    <definedName name="Habitués" localSheetId="4">'[1]récap 2010'!#REF!</definedName>
    <definedName name="Habitués" localSheetId="6">'[1]récap 2010'!#REF!</definedName>
    <definedName name="Habitués">'[1]récap 2010'!#REF!</definedName>
    <definedName name="RONDEAU" localSheetId="4">'[1]récap 2010'!#REF!</definedName>
    <definedName name="RONDEAU" localSheetId="6">'[1]récap 2010'!#REF!</definedName>
    <definedName name="RONDEAU">'[1]récap 2010'!#REF!</definedName>
    <definedName name="sdmfubjsldfp">'[1]récap 2010'!#REF!</definedName>
    <definedName name="Statistiques_2011" localSheetId="4">#REF!</definedName>
    <definedName name="Statistiques_2011" localSheetId="6">#REF!</definedName>
    <definedName name="Statistiques_201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6" l="1"/>
  <c r="E8" i="16" s="1"/>
  <c r="D6" i="16"/>
  <c r="D7" i="16" s="1"/>
  <c r="C6" i="16"/>
  <c r="C7" i="16" s="1"/>
  <c r="B6" i="16"/>
  <c r="B7" i="16" s="1"/>
  <c r="E5" i="16"/>
  <c r="D5" i="16"/>
  <c r="C5" i="16"/>
  <c r="B5" i="16"/>
  <c r="E4" i="14"/>
  <c r="D4" i="14"/>
  <c r="E3" i="14"/>
  <c r="D3" i="14"/>
  <c r="C4" i="14"/>
  <c r="C3" i="14"/>
  <c r="B3" i="14"/>
  <c r="B4" i="14"/>
  <c r="B6" i="13"/>
  <c r="B7" i="13" s="1"/>
  <c r="B6" i="7"/>
  <c r="B8" i="7" s="1"/>
  <c r="B9" i="7" s="1"/>
  <c r="B16" i="15"/>
  <c r="E6" i="15"/>
  <c r="E7" i="15" s="1"/>
  <c r="D6" i="15"/>
  <c r="D7" i="15" s="1"/>
  <c r="C6" i="15"/>
  <c r="C7" i="15" s="1"/>
  <c r="B6" i="15"/>
  <c r="B8" i="15" s="1"/>
  <c r="B9" i="15" s="1"/>
  <c r="E5" i="15"/>
  <c r="D5" i="15"/>
  <c r="C5" i="15"/>
  <c r="B5" i="15"/>
  <c r="D6" i="14"/>
  <c r="E6" i="14"/>
  <c r="B5" i="13"/>
  <c r="C5" i="13"/>
  <c r="D5" i="13"/>
  <c r="E5" i="13"/>
  <c r="C6" i="13"/>
  <c r="C7" i="13" s="1"/>
  <c r="D6" i="13"/>
  <c r="D8" i="13" s="1"/>
  <c r="D9" i="13" s="1"/>
  <c r="E6" i="13"/>
  <c r="E8" i="13" s="1"/>
  <c r="E9" i="13" s="1"/>
  <c r="B16" i="13"/>
  <c r="D23" i="7"/>
  <c r="D25" i="7" s="1"/>
  <c r="E23" i="7"/>
  <c r="E25" i="7" s="1"/>
  <c r="E22" i="7"/>
  <c r="C5" i="1"/>
  <c r="D5" i="1"/>
  <c r="E5" i="1"/>
  <c r="B5" i="1"/>
  <c r="E6" i="7"/>
  <c r="E8" i="7" s="1"/>
  <c r="E9" i="7" s="1"/>
  <c r="D6" i="7"/>
  <c r="D7" i="7" s="1"/>
  <c r="C6" i="7"/>
  <c r="C7" i="7" s="1"/>
  <c r="E5" i="7"/>
  <c r="D5" i="7"/>
  <c r="C5" i="7"/>
  <c r="C6" i="1"/>
  <c r="D6" i="1"/>
  <c r="E6" i="1"/>
  <c r="E7" i="1" s="1"/>
  <c r="C6" i="14"/>
  <c r="B6" i="14"/>
  <c r="B23" i="7"/>
  <c r="B25" i="7" s="1"/>
  <c r="C23" i="7"/>
  <c r="C25" i="7" s="1"/>
  <c r="D8" i="16" l="1"/>
  <c r="B8" i="14"/>
  <c r="E8" i="14"/>
  <c r="D8" i="14"/>
  <c r="C8" i="14"/>
  <c r="E8" i="1"/>
  <c r="B7" i="15"/>
  <c r="C8" i="7"/>
  <c r="C9" i="7" s="1"/>
  <c r="D8" i="7"/>
  <c r="D9" i="7" s="1"/>
  <c r="C8" i="16"/>
  <c r="B8" i="16"/>
  <c r="E7" i="14"/>
  <c r="E7" i="16"/>
  <c r="E8" i="15"/>
  <c r="E9" i="15" s="1"/>
  <c r="E9" i="14" s="1"/>
  <c r="D8" i="15"/>
  <c r="D9" i="15" s="1"/>
  <c r="C8" i="15"/>
  <c r="C9" i="15" s="1"/>
  <c r="D7" i="14"/>
  <c r="D7" i="13"/>
  <c r="C8" i="13"/>
  <c r="C9" i="13" s="1"/>
  <c r="E7" i="13"/>
  <c r="B8" i="13"/>
  <c r="E24" i="7"/>
  <c r="E7" i="7"/>
  <c r="B7" i="14"/>
  <c r="C7" i="14"/>
  <c r="B9" i="13" l="1"/>
  <c r="B9" i="14" s="1"/>
  <c r="D9" i="14"/>
  <c r="C9" i="14"/>
  <c r="E5" i="14"/>
  <c r="D5" i="14" l="1"/>
  <c r="B5" i="14"/>
  <c r="C5" i="14"/>
  <c r="D22" i="7" l="1"/>
  <c r="C22" i="7"/>
  <c r="C24" i="7" l="1"/>
  <c r="D24" i="7"/>
  <c r="B6" i="1" l="1"/>
  <c r="B24" i="7" l="1"/>
  <c r="B22" i="7"/>
  <c r="D8" i="1"/>
  <c r="C8" i="1"/>
  <c r="B8" i="1"/>
  <c r="B7" i="7"/>
  <c r="B5" i="7"/>
  <c r="B7" i="1"/>
  <c r="C7" i="1" l="1"/>
  <c r="D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Jody</author>
  </authors>
  <commentList>
    <comment ref="A9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64g de CO2 par kWh pour le mix énergétique national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Oriane et Jody</author>
    <author>Jody</author>
  </authors>
  <commentList>
    <comment ref="A4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hors TVA mais TICPE comprise</t>
        </r>
      </text>
    </comment>
    <comment ref="A9" authorId="1" shapeId="0" xr:uid="{00000000-0006-0000-0300-000002000000}">
      <text>
        <r>
          <rPr>
            <b/>
            <sz val="9"/>
            <color indexed="81"/>
            <rFont val="Tahoma"/>
            <family val="2"/>
          </rPr>
          <t>227 grammes de CO2 par kWh de gaz propane standard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Jody</author>
  </authors>
  <commentList>
    <comment ref="A9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324 grammes de CO2 par kWh de fioul standard</t>
        </r>
      </text>
    </comment>
  </commentList>
</comments>
</file>

<file path=xl/sharedStrings.xml><?xml version="1.0" encoding="utf-8"?>
<sst xmlns="http://schemas.openxmlformats.org/spreadsheetml/2006/main" count="72" uniqueCount="37">
  <si>
    <t>Nb de nuitées</t>
  </si>
  <si>
    <t>Centimes / nuitée</t>
  </si>
  <si>
    <t>Litres / nuitée</t>
  </si>
  <si>
    <t>EAU</t>
  </si>
  <si>
    <t>Prix €/kWh</t>
  </si>
  <si>
    <t>kWh / nuitée</t>
  </si>
  <si>
    <t>Quantité en m³</t>
  </si>
  <si>
    <t>Centimes € / nuitée</t>
  </si>
  <si>
    <r>
      <t>Grammes de CO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/ nuitée</t>
    </r>
  </si>
  <si>
    <t>Nombre de nuitées</t>
  </si>
  <si>
    <t>Quantité en kWh</t>
  </si>
  <si>
    <t>Prix €/m³</t>
  </si>
  <si>
    <t>Montant € HT</t>
  </si>
  <si>
    <t>Grammes de CO2 / nuitée</t>
  </si>
  <si>
    <t>Gaz en kWh</t>
  </si>
  <si>
    <t>Gaz en Tonnes</t>
  </si>
  <si>
    <t>Fioul en litres</t>
  </si>
  <si>
    <t>Fioul en kWh</t>
  </si>
  <si>
    <t>Prix €/tonne</t>
  </si>
  <si>
    <t>Quantité en tonnes</t>
  </si>
  <si>
    <t>kg / nuitée</t>
  </si>
  <si>
    <t>ÉLECTRICITÉ consommation</t>
  </si>
  <si>
    <t>ÉLECTRICITÉ production</t>
  </si>
  <si>
    <t>FIOUL</t>
  </si>
  <si>
    <t>ORDURES MÉNAGÈRES</t>
  </si>
  <si>
    <t>NUITÉES</t>
  </si>
  <si>
    <t>Déclarées à l'INSEE</t>
  </si>
  <si>
    <t>Convertisseur</t>
  </si>
  <si>
    <t>GAZ (propane ou butane)</t>
  </si>
  <si>
    <t>Source : ADEME - 2024 (conformément aux valeurs fixées par le décret tertiaire)</t>
  </si>
  <si>
    <t>NOTES (ex : actions, investissements réalisés...)</t>
  </si>
  <si>
    <t>NOTES (ex : actions de sobriété, investissements réalisés...)</t>
  </si>
  <si>
    <t xml:space="preserve">NOTES </t>
  </si>
  <si>
    <t>Pour le calcul de l'impact CO2, voici les coefficients applicables pour d'autres types d'énergies que celles traitées dans cet exemple :</t>
  </si>
  <si>
    <t>ÉNERGIE = électricité + gaz + fioul *</t>
  </si>
  <si>
    <t xml:space="preserve">* Votre mix énergétique peut comprendre d'autres sources d'énergie que celles additionnées ici. </t>
  </si>
  <si>
    <t>Ces autres sources d'énergie peuvent faire l'objet du même type de suivi par nuitée. Pour cela, créer de la même façon autant d'onglets que nécessaire.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</si>
</sst>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0&quot; m³&quot;"/>
    <numFmt numFmtId="165" formatCode="#,##0.000&quot; T&quot;"/>
    <numFmt numFmtId="166" formatCode="#,##0.00\ &quot;€&quot;"/>
    <numFmt numFmtId="167" formatCode="#,##0&quot; kWh&quot;"/>
    <numFmt numFmtId="168" formatCode="#,##0.0&quot; g&quot;"/>
    <numFmt numFmtId="169" formatCode="#,##0.00&quot; kWh&quot;"/>
    <numFmt numFmtId="170" formatCode="#,##0.0&quot; c€&quot;"/>
    <numFmt numFmtId="171" formatCode="#,##0.000\ &quot;€&quot;"/>
    <numFmt numFmtId="172" formatCode="_-* #,##0_-;\-* #,##0_-;_-* &quot;-&quot;??_-;_-@_-"/>
    <numFmt numFmtId="173" formatCode="#,##0.0&quot; L&quot;"/>
    <numFmt numFmtId="174" formatCode="0.000"/>
    <numFmt numFmtId="175" formatCode="0.00000"/>
    <numFmt numFmtId="176" formatCode="#,##0.000&quot; kG de CO²&quot;"/>
    <numFmt numFmtId="177" formatCode="#,##0.00&quot; g&quot;"/>
    <numFmt numFmtId="178" formatCode="#,##0.00&quot; T&quot;"/>
    <numFmt numFmtId="179" formatCode="#,##0.000&quot; kg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b/>
      <sz val="1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1"/>
      <color rgb="FFFF000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E900"/>
        <bgColor indexed="64"/>
      </patternFill>
    </fill>
    <fill>
      <patternFill patternType="solid">
        <fgColor rgb="FFE60000"/>
        <bgColor indexed="64"/>
      </patternFill>
    </fill>
    <fill>
      <patternFill patternType="solid">
        <fgColor rgb="FFFFFAC9"/>
        <bgColor indexed="64"/>
      </patternFill>
    </fill>
    <fill>
      <patternFill patternType="solid">
        <fgColor rgb="FFC9F1FF"/>
        <bgColor indexed="64"/>
      </patternFill>
    </fill>
    <fill>
      <patternFill patternType="solid">
        <fgColor rgb="FFFFE5E5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E5FFE5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E6C1"/>
        <bgColor indexed="64"/>
      </patternFill>
    </fill>
    <fill>
      <patternFill patternType="solid">
        <fgColor rgb="FFE9D3BD"/>
        <bgColor indexed="64"/>
      </patternFill>
    </fill>
    <fill>
      <patternFill patternType="solid">
        <fgColor rgb="FFE967FF"/>
        <bgColor indexed="64"/>
      </patternFill>
    </fill>
    <fill>
      <patternFill patternType="solid">
        <fgColor rgb="FFFADDFF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theme="1" tint="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166" fontId="0" fillId="0" borderId="0" xfId="0" applyNumberFormat="1" applyAlignment="1">
      <alignment horizontal="center"/>
    </xf>
    <xf numFmtId="9" fontId="0" fillId="0" borderId="0" xfId="3" applyFont="1"/>
    <xf numFmtId="164" fontId="0" fillId="0" borderId="0" xfId="0" applyNumberFormat="1"/>
    <xf numFmtId="17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2" fillId="0" borderId="0" xfId="0" applyFont="1" applyAlignment="1">
      <alignment horizontal="center"/>
    </xf>
    <xf numFmtId="0" fontId="0" fillId="0" borderId="0" xfId="0" applyAlignment="1">
      <alignment vertical="top"/>
    </xf>
    <xf numFmtId="175" fontId="0" fillId="0" borderId="0" xfId="0" applyNumberFormat="1"/>
    <xf numFmtId="176" fontId="0" fillId="0" borderId="0" xfId="0" applyNumberFormat="1"/>
    <xf numFmtId="172" fontId="2" fillId="2" borderId="4" xfId="1" applyNumberFormat="1" applyFont="1" applyFill="1" applyBorder="1" applyAlignment="1">
      <alignment horizontal="center" vertical="center" wrapText="1"/>
    </xf>
    <xf numFmtId="165" fontId="0" fillId="6" borderId="10" xfId="0" applyNumberFormat="1" applyFill="1" applyBorder="1" applyAlignment="1">
      <alignment horizontal="center"/>
    </xf>
    <xf numFmtId="167" fontId="0" fillId="0" borderId="6" xfId="0" applyNumberFormat="1" applyBorder="1" applyAlignment="1">
      <alignment horizontal="center"/>
    </xf>
    <xf numFmtId="166" fontId="2" fillId="2" borderId="5" xfId="2" applyNumberFormat="1" applyFont="1" applyFill="1" applyBorder="1" applyAlignment="1">
      <alignment horizontal="center" vertical="center"/>
    </xf>
    <xf numFmtId="166" fontId="2" fillId="2" borderId="6" xfId="2" applyNumberFormat="1" applyFont="1" applyFill="1" applyBorder="1" applyAlignment="1">
      <alignment horizontal="center" vertical="center"/>
    </xf>
    <xf numFmtId="173" fontId="0" fillId="15" borderId="10" xfId="0" applyNumberFormat="1" applyFill="1" applyBorder="1" applyAlignment="1">
      <alignment horizontal="center"/>
    </xf>
    <xf numFmtId="167" fontId="0" fillId="0" borderId="11" xfId="0" applyNumberFormat="1" applyBorder="1" applyAlignment="1">
      <alignment horizont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164" fontId="0" fillId="7" borderId="4" xfId="0" applyNumberFormat="1" applyFill="1" applyBorder="1" applyAlignment="1">
      <alignment horizontal="center" vertical="center"/>
    </xf>
    <xf numFmtId="44" fontId="0" fillId="7" borderId="4" xfId="2" applyFont="1" applyFill="1" applyBorder="1" applyAlignment="1">
      <alignment horizontal="center" vertical="center"/>
    </xf>
    <xf numFmtId="44" fontId="0" fillId="0" borderId="4" xfId="2" applyFont="1" applyFill="1" applyBorder="1" applyAlignment="1">
      <alignment horizontal="center" vertical="center"/>
    </xf>
    <xf numFmtId="3" fontId="0" fillId="2" borderId="4" xfId="0" applyNumberFormat="1" applyFill="1" applyBorder="1" applyAlignment="1">
      <alignment horizontal="center"/>
    </xf>
    <xf numFmtId="170" fontId="0" fillId="0" borderId="4" xfId="2" applyNumberFormat="1" applyFont="1" applyBorder="1" applyAlignment="1">
      <alignment horizontal="center"/>
    </xf>
    <xf numFmtId="173" fontId="0" fillId="0" borderId="4" xfId="0" applyNumberFormat="1" applyBorder="1" applyAlignment="1">
      <alignment horizontal="center"/>
    </xf>
    <xf numFmtId="49" fontId="0" fillId="7" borderId="4" xfId="2" applyNumberFormat="1" applyFont="1" applyFill="1" applyBorder="1" applyAlignment="1">
      <alignment horizontal="center" vertical="center"/>
    </xf>
    <xf numFmtId="172" fontId="2" fillId="0" borderId="4" xfId="1" applyNumberFormat="1" applyFont="1" applyFill="1" applyBorder="1" applyAlignment="1"/>
    <xf numFmtId="165" fontId="2" fillId="2" borderId="4" xfId="0" applyNumberFormat="1" applyFont="1" applyFill="1" applyBorder="1" applyAlignment="1">
      <alignment horizontal="center" vertical="center"/>
    </xf>
    <xf numFmtId="167" fontId="0" fillId="8" borderId="4" xfId="0" applyNumberFormat="1" applyFill="1" applyBorder="1"/>
    <xf numFmtId="167" fontId="6" fillId="8" borderId="4" xfId="0" applyNumberFormat="1" applyFont="1" applyFill="1" applyBorder="1"/>
    <xf numFmtId="166" fontId="2" fillId="2" borderId="4" xfId="2" applyNumberFormat="1" applyFont="1" applyFill="1" applyBorder="1" applyAlignment="1">
      <alignment horizontal="center" vertical="center"/>
    </xf>
    <xf numFmtId="166" fontId="0" fillId="8" borderId="4" xfId="2" applyNumberFormat="1" applyFont="1" applyFill="1" applyBorder="1" applyAlignment="1">
      <alignment horizontal="right"/>
    </xf>
    <xf numFmtId="171" fontId="0" fillId="0" borderId="4" xfId="2" applyNumberFormat="1" applyFont="1" applyBorder="1" applyAlignment="1">
      <alignment horizontal="center" vertical="center"/>
    </xf>
    <xf numFmtId="169" fontId="0" fillId="0" borderId="4" xfId="0" applyNumberFormat="1" applyBorder="1" applyAlignment="1">
      <alignment horizontal="center"/>
    </xf>
    <xf numFmtId="168" fontId="0" fillId="0" borderId="4" xfId="0" applyNumberFormat="1" applyBorder="1" applyAlignment="1">
      <alignment horizontal="center"/>
    </xf>
    <xf numFmtId="49" fontId="0" fillId="8" borderId="4" xfId="2" applyNumberFormat="1" applyFont="1" applyFill="1" applyBorder="1" applyAlignment="1">
      <alignment horizontal="right"/>
    </xf>
    <xf numFmtId="167" fontId="0" fillId="10" borderId="4" xfId="0" applyNumberFormat="1" applyFill="1" applyBorder="1"/>
    <xf numFmtId="166" fontId="0" fillId="10" borderId="4" xfId="2" applyNumberFormat="1" applyFont="1" applyFill="1" applyBorder="1" applyAlignment="1">
      <alignment horizontal="center"/>
    </xf>
    <xf numFmtId="171" fontId="0" fillId="0" borderId="4" xfId="2" applyNumberFormat="1" applyFont="1" applyBorder="1" applyAlignment="1">
      <alignment horizontal="center"/>
    </xf>
    <xf numFmtId="49" fontId="0" fillId="10" borderId="4" xfId="2" applyNumberFormat="1" applyFont="1" applyFill="1" applyBorder="1" applyAlignment="1">
      <alignment horizontal="center"/>
    </xf>
    <xf numFmtId="166" fontId="2" fillId="2" borderId="4" xfId="2" applyNumberFormat="1" applyFont="1" applyFill="1" applyBorder="1" applyAlignment="1">
      <alignment horizontal="center"/>
    </xf>
    <xf numFmtId="167" fontId="0" fillId="6" borderId="4" xfId="0" applyNumberFormat="1" applyFill="1" applyBorder="1" applyAlignment="1">
      <alignment horizontal="center"/>
    </xf>
    <xf numFmtId="166" fontId="0" fillId="6" borderId="4" xfId="2" applyNumberFormat="1" applyFont="1" applyFill="1" applyBorder="1" applyAlignment="1">
      <alignment horizontal="center" vertical="center"/>
    </xf>
    <xf numFmtId="166" fontId="0" fillId="0" borderId="4" xfId="2" applyNumberFormat="1" applyFont="1" applyBorder="1" applyAlignment="1">
      <alignment horizontal="center" vertical="center"/>
    </xf>
    <xf numFmtId="3" fontId="2" fillId="2" borderId="4" xfId="0" applyNumberFormat="1" applyFont="1" applyFill="1" applyBorder="1" applyAlignment="1">
      <alignment horizontal="center"/>
    </xf>
    <xf numFmtId="177" fontId="0" fillId="0" borderId="4" xfId="0" applyNumberFormat="1" applyBorder="1" applyAlignment="1">
      <alignment horizontal="center"/>
    </xf>
    <xf numFmtId="49" fontId="0" fillId="6" borderId="4" xfId="2" applyNumberFormat="1" applyFont="1" applyFill="1" applyBorder="1" applyAlignment="1">
      <alignment horizontal="center" vertical="center"/>
    </xf>
    <xf numFmtId="167" fontId="0" fillId="15" borderId="4" xfId="0" applyNumberFormat="1" applyFill="1" applyBorder="1" applyAlignment="1">
      <alignment horizontal="center"/>
    </xf>
    <xf numFmtId="166" fontId="0" fillId="15" borderId="4" xfId="2" applyNumberFormat="1" applyFont="1" applyFill="1" applyBorder="1" applyAlignment="1">
      <alignment horizontal="center" vertical="center"/>
    </xf>
    <xf numFmtId="49" fontId="0" fillId="15" borderId="4" xfId="2" applyNumberFormat="1" applyFont="1" applyFill="1" applyBorder="1" applyAlignment="1">
      <alignment horizontal="center" vertical="center"/>
    </xf>
    <xf numFmtId="167" fontId="0" fillId="0" borderId="4" xfId="0" applyNumberFormat="1" applyBorder="1"/>
    <xf numFmtId="167" fontId="6" fillId="0" borderId="4" xfId="0" applyNumberFormat="1" applyFont="1" applyBorder="1"/>
    <xf numFmtId="166" fontId="0" fillId="0" borderId="4" xfId="2" applyNumberFormat="1" applyFont="1" applyFill="1" applyBorder="1" applyAlignment="1">
      <alignment horizontal="right"/>
    </xf>
    <xf numFmtId="49" fontId="0" fillId="12" borderId="4" xfId="2" applyNumberFormat="1" applyFont="1" applyFill="1" applyBorder="1" applyAlignment="1">
      <alignment horizontal="right"/>
    </xf>
    <xf numFmtId="178" fontId="0" fillId="13" borderId="4" xfId="0" applyNumberFormat="1" applyFill="1" applyBorder="1" applyAlignment="1">
      <alignment horizontal="center"/>
    </xf>
    <xf numFmtId="166" fontId="0" fillId="13" borderId="4" xfId="2" applyNumberFormat="1" applyFont="1" applyFill="1" applyBorder="1" applyAlignment="1">
      <alignment horizontal="center" vertical="center"/>
    </xf>
    <xf numFmtId="179" fontId="0" fillId="0" borderId="4" xfId="0" applyNumberFormat="1" applyBorder="1" applyAlignment="1">
      <alignment horizontal="center"/>
    </xf>
    <xf numFmtId="49" fontId="0" fillId="13" borderId="4" xfId="2" applyNumberFormat="1" applyFont="1" applyFill="1" applyBorder="1" applyAlignment="1">
      <alignment horizontal="center" vertical="center"/>
    </xf>
    <xf numFmtId="0" fontId="8" fillId="17" borderId="7" xfId="0" applyFont="1" applyFill="1" applyBorder="1" applyAlignment="1">
      <alignment horizontal="center" vertical="center"/>
    </xf>
    <xf numFmtId="0" fontId="8" fillId="17" borderId="8" xfId="0" applyFont="1" applyFill="1" applyBorder="1" applyAlignment="1">
      <alignment horizontal="center" vertical="center"/>
    </xf>
    <xf numFmtId="0" fontId="8" fillId="17" borderId="9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2" fillId="14" borderId="1" xfId="0" applyFont="1" applyFill="1" applyBorder="1" applyAlignment="1">
      <alignment horizontal="center" vertical="center"/>
    </xf>
    <xf numFmtId="0" fontId="2" fillId="14" borderId="3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6" borderId="1" xfId="0" applyFont="1" applyFill="1" applyBorder="1" applyAlignment="1">
      <alignment horizontal="center" vertical="center"/>
    </xf>
    <xf numFmtId="0" fontId="4" fillId="16" borderId="2" xfId="0" applyFont="1" applyFill="1" applyBorder="1" applyAlignment="1">
      <alignment horizontal="center" vertical="center"/>
    </xf>
    <xf numFmtId="0" fontId="4" fillId="16" borderId="3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/>
    <xf numFmtId="0" fontId="6" fillId="0" borderId="0" xfId="0" applyFont="1" applyFill="1" applyBorder="1" applyAlignment="1">
      <alignment horizontal="left" vertical="center"/>
    </xf>
    <xf numFmtId="0" fontId="6" fillId="0" borderId="0" xfId="0" applyFont="1"/>
  </cellXfs>
  <cellStyles count="4">
    <cellStyle name="Milliers" xfId="1" builtinId="3"/>
    <cellStyle name="Monétaire" xfId="2" builtinId="4"/>
    <cellStyle name="Normal" xfId="0" builtinId="0"/>
    <cellStyle name="Pourcentage" xfId="3" builtinId="5"/>
  </cellStyles>
  <dxfs count="0"/>
  <tableStyles count="0" defaultTableStyle="TableStyleMedium2" defaultPivotStyle="PivotStyleLight16"/>
  <colors>
    <mruColors>
      <color rgb="FF996633"/>
      <color rgb="FF996600"/>
      <color rgb="FFE9D3BD"/>
      <color rgb="FFFADDFF"/>
      <color rgb="FFE967FF"/>
      <color rgb="FFF8D1FF"/>
      <color rgb="FFCC66FF"/>
      <color rgb="FFCC00FF"/>
      <color rgb="FFFFE6B3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L</a:t>
            </a:r>
            <a:r>
              <a:rPr lang="fr-FR" baseline="0"/>
              <a:t> /nuitée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F0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numRef>
              <c:f>EAU!$B$2:$E$2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EAU!$B$8:$E$8</c:f>
              <c:numCache>
                <c:formatCode>#,##0.0" L"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04-4F51-A386-48C6149B99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1324160"/>
        <c:axId val="111530752"/>
      </c:barChart>
      <c:catAx>
        <c:axId val="111324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66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11530752"/>
        <c:crosses val="autoZero"/>
        <c:auto val="1"/>
        <c:lblAlgn val="ctr"/>
        <c:lblOffset val="100"/>
        <c:noMultiLvlLbl val="0"/>
      </c:catAx>
      <c:valAx>
        <c:axId val="111530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##0&quot; L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113241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kWh</a:t>
            </a:r>
            <a:r>
              <a:rPr lang="fr-FR" baseline="0"/>
              <a:t>/nuitée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0000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numRef>
              <c:f>ÉLEC!$B$2:$E$2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ÉLEC!$B$8:$E$8</c:f>
              <c:numCache>
                <c:formatCode>#,##0.00" kWh"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55-49AB-8F02-4F8DCA8A5A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1665920"/>
        <c:axId val="111667456"/>
      </c:barChart>
      <c:catAx>
        <c:axId val="111665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66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11667456"/>
        <c:crosses val="autoZero"/>
        <c:auto val="1"/>
        <c:lblAlgn val="ctr"/>
        <c:lblOffset val="100"/>
        <c:noMultiLvlLbl val="0"/>
      </c:catAx>
      <c:valAx>
        <c:axId val="111667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##0.00&quot; kWh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116659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kWh</a:t>
            </a:r>
            <a:r>
              <a:rPr lang="fr-FR" baseline="0"/>
              <a:t>/nuitée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CC00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numRef>
              <c:f>ÉLEC!$B$19:$E$19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ÉLEC!$B$25:$E$25</c:f>
              <c:numCache>
                <c:formatCode>#,##0.00" kWh"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C6-484D-A08D-B4A09EDB79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1560576"/>
        <c:axId val="111562112"/>
      </c:barChart>
      <c:catAx>
        <c:axId val="111560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66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11562112"/>
        <c:crosses val="autoZero"/>
        <c:auto val="1"/>
        <c:lblAlgn val="ctr"/>
        <c:lblOffset val="100"/>
        <c:noMultiLvlLbl val="0"/>
      </c:catAx>
      <c:valAx>
        <c:axId val="111562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##0.00&quot; kWh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115605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kWh</a:t>
            </a:r>
            <a:r>
              <a:rPr lang="fr-FR" baseline="0"/>
              <a:t>/nuitée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E900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numRef>
              <c:f>GAZ!$B$2:$E$2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GAZ!$B$8:$E$8</c:f>
              <c:numCache>
                <c:formatCode>#,##0.00" kWh"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55-4E57-B77C-65DA307810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1730048"/>
        <c:axId val="111805568"/>
      </c:barChart>
      <c:catAx>
        <c:axId val="111730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66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11805568"/>
        <c:crosses val="autoZero"/>
        <c:auto val="1"/>
        <c:lblAlgn val="ctr"/>
        <c:lblOffset val="100"/>
        <c:noMultiLvlLbl val="0"/>
      </c:catAx>
      <c:valAx>
        <c:axId val="111805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&quot; kWh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117300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kWh</a:t>
            </a:r>
            <a:r>
              <a:rPr lang="fr-FR" baseline="0"/>
              <a:t>/nuitée</a:t>
            </a:r>
            <a:endParaRPr lang="fr-FR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967FF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numRef>
              <c:f>FIOUL!$B$2:$E$2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FIOUL!$B$8:$E$8</c:f>
              <c:numCache>
                <c:formatCode>#,##0.00" kWh"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55-4E57-B77C-65DA307810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2030848"/>
        <c:axId val="112032384"/>
      </c:barChart>
      <c:catAx>
        <c:axId val="112030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66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12032384"/>
        <c:crosses val="autoZero"/>
        <c:auto val="1"/>
        <c:lblAlgn val="ctr"/>
        <c:lblOffset val="100"/>
        <c:noMultiLvlLbl val="0"/>
      </c:catAx>
      <c:valAx>
        <c:axId val="112032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&quot; kWh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120308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kWh</a:t>
            </a:r>
            <a:r>
              <a:rPr lang="fr-FR" baseline="0"/>
              <a:t>/nuitée</a:t>
            </a:r>
            <a:endParaRPr lang="fr-FR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ÉNERGIE!$B$2:$E$2</c:f>
              <c:strCach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strCache>
            </c:strRef>
          </c:tx>
          <c:spPr>
            <a:solidFill>
              <a:srgbClr val="FF9900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numRef>
              <c:f>ÉNERGIE!$B$2:$E$2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ÉNERGIE!$B$8:$E$8</c:f>
              <c:numCache>
                <c:formatCode>#,##0.00" kWh"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55-49AB-8F02-4F8DCA8A5A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2097920"/>
        <c:axId val="112107904"/>
      </c:barChart>
      <c:catAx>
        <c:axId val="112097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66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12107904"/>
        <c:crosses val="autoZero"/>
        <c:auto val="1"/>
        <c:lblAlgn val="ctr"/>
        <c:lblOffset val="100"/>
        <c:noMultiLvlLbl val="0"/>
      </c:catAx>
      <c:valAx>
        <c:axId val="112107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##0.00&quot; kWh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120979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kg</a:t>
            </a:r>
            <a:r>
              <a:rPr lang="fr-FR" baseline="0"/>
              <a:t>/nuitée</a:t>
            </a:r>
            <a:endParaRPr lang="fr-FR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6633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numRef>
              <c:f>OM!$B$2:$E$2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OM!$B$8:$E$8</c:f>
              <c:numCache>
                <c:formatCode>#,##0.000" kg"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55-4E57-B77C-65DA307810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1956352"/>
        <c:axId val="111957888"/>
      </c:barChart>
      <c:catAx>
        <c:axId val="111956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66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11957888"/>
        <c:crosses val="autoZero"/>
        <c:auto val="1"/>
        <c:lblAlgn val="ctr"/>
        <c:lblOffset val="100"/>
        <c:noMultiLvlLbl val="0"/>
      </c:catAx>
      <c:valAx>
        <c:axId val="111957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0&quot; kg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119563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790575</xdr:colOff>
      <xdr:row>0</xdr:row>
      <xdr:rowOff>91440</xdr:rowOff>
    </xdr:from>
    <xdr:to>
      <xdr:col>11</xdr:col>
      <xdr:colOff>619125</xdr:colOff>
      <xdr:row>11</xdr:row>
      <xdr:rowOff>60960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5715</xdr:colOff>
      <xdr:row>0</xdr:row>
      <xdr:rowOff>95250</xdr:rowOff>
    </xdr:from>
    <xdr:to>
      <xdr:col>12</xdr:col>
      <xdr:colOff>5715</xdr:colOff>
      <xdr:row>12</xdr:row>
      <xdr:rowOff>61912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30480</xdr:colOff>
      <xdr:row>16</xdr:row>
      <xdr:rowOff>175260</xdr:rowOff>
    </xdr:from>
    <xdr:to>
      <xdr:col>12</xdr:col>
      <xdr:colOff>30480</xdr:colOff>
      <xdr:row>28</xdr:row>
      <xdr:rowOff>44767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41910</xdr:colOff>
      <xdr:row>0</xdr:row>
      <xdr:rowOff>59055</xdr:rowOff>
    </xdr:from>
    <xdr:to>
      <xdr:col>12</xdr:col>
      <xdr:colOff>34290</xdr:colOff>
      <xdr:row>11</xdr:row>
      <xdr:rowOff>60960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41910</xdr:colOff>
      <xdr:row>0</xdr:row>
      <xdr:rowOff>59055</xdr:rowOff>
    </xdr:from>
    <xdr:to>
      <xdr:col>12</xdr:col>
      <xdr:colOff>34290</xdr:colOff>
      <xdr:row>11</xdr:row>
      <xdr:rowOff>60960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15240</xdr:colOff>
      <xdr:row>0</xdr:row>
      <xdr:rowOff>22860</xdr:rowOff>
    </xdr:from>
    <xdr:to>
      <xdr:col>12</xdr:col>
      <xdr:colOff>15240</xdr:colOff>
      <xdr:row>9</xdr:row>
      <xdr:rowOff>180022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14</xdr:row>
      <xdr:rowOff>0</xdr:rowOff>
    </xdr:from>
    <xdr:to>
      <xdr:col>6</xdr:col>
      <xdr:colOff>523875</xdr:colOff>
      <xdr:row>38</xdr:row>
      <xdr:rowOff>66675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3D2A2407-5640-47A9-B6DB-426A2C983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6229350" cy="463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41910</xdr:colOff>
      <xdr:row>0</xdr:row>
      <xdr:rowOff>59055</xdr:rowOff>
    </xdr:from>
    <xdr:to>
      <xdr:col>12</xdr:col>
      <xdr:colOff>34290</xdr:colOff>
      <xdr:row>10</xdr:row>
      <xdr:rowOff>60960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%20Clairette\Documents\CAMPING\RESERVATIONS\2010\10%20paquerettes%20compl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écap 2010"/>
      <sheetName val="2010 nouveau"/>
      <sheetName val="DETAIL PLACES"/>
      <sheetName val="PRALY"/>
      <sheetName val="SAURET"/>
      <sheetName val="saisie 03 (2)"/>
      <sheetName val="verger"/>
      <sheetName val="G.C."/>
      <sheetName val="2010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 tint="0.34998626667073579"/>
  </sheetPr>
  <dimension ref="A1:F6"/>
  <sheetViews>
    <sheetView showGridLines="0" zoomScaleNormal="100" workbookViewId="0">
      <selection activeCell="E28" sqref="E28"/>
    </sheetView>
  </sheetViews>
  <sheetFormatPr baseColWidth="10" defaultRowHeight="15" x14ac:dyDescent="0.25"/>
  <cols>
    <col min="1" max="1" width="24.42578125" customWidth="1"/>
    <col min="2" max="5" width="12.42578125" customWidth="1"/>
  </cols>
  <sheetData>
    <row r="1" spans="1:6" ht="30" customHeight="1" x14ac:dyDescent="0.25">
      <c r="B1" s="63" t="s">
        <v>25</v>
      </c>
      <c r="C1" s="64"/>
      <c r="D1" s="64"/>
      <c r="E1" s="65"/>
    </row>
    <row r="2" spans="1:6" x14ac:dyDescent="0.25">
      <c r="B2" s="22">
        <v>2022</v>
      </c>
      <c r="C2" s="22">
        <v>2023</v>
      </c>
      <c r="D2" s="22">
        <v>2024</v>
      </c>
      <c r="E2" s="22">
        <v>2025</v>
      </c>
    </row>
    <row r="3" spans="1:6" x14ac:dyDescent="0.25">
      <c r="A3" s="14" t="s">
        <v>26</v>
      </c>
      <c r="B3" s="31"/>
      <c r="C3" s="31"/>
      <c r="D3" s="31"/>
      <c r="E3" s="31"/>
    </row>
    <row r="4" spans="1:6" x14ac:dyDescent="0.25">
      <c r="A4" s="4"/>
      <c r="B4" s="4"/>
      <c r="C4" s="4"/>
      <c r="D4" s="4"/>
      <c r="E4" s="4"/>
      <c r="F4" s="4"/>
    </row>
    <row r="5" spans="1:6" x14ac:dyDescent="0.25">
      <c r="A5" s="4"/>
      <c r="B5" s="4"/>
      <c r="C5" s="4"/>
      <c r="D5" s="4"/>
      <c r="E5" s="4"/>
      <c r="F5" s="4"/>
    </row>
    <row r="6" spans="1:6" x14ac:dyDescent="0.25">
      <c r="A6" s="4"/>
      <c r="B6" s="8"/>
      <c r="C6" s="8"/>
      <c r="D6" s="8"/>
      <c r="E6" s="8"/>
      <c r="F6" s="4"/>
    </row>
  </sheetData>
  <mergeCells count="1">
    <mergeCell ref="B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F10"/>
  <sheetViews>
    <sheetView showGridLines="0" tabSelected="1" workbookViewId="0">
      <selection activeCell="F17" sqref="F16:F17"/>
    </sheetView>
  </sheetViews>
  <sheetFormatPr baseColWidth="10" defaultRowHeight="15" x14ac:dyDescent="0.25"/>
  <cols>
    <col min="1" max="1" width="19.5703125" customWidth="1"/>
    <col min="2" max="5" width="12.42578125" customWidth="1"/>
    <col min="7" max="7" width="14" customWidth="1"/>
  </cols>
  <sheetData>
    <row r="1" spans="1:6" ht="30" customHeight="1" x14ac:dyDescent="0.25">
      <c r="B1" s="66" t="s">
        <v>3</v>
      </c>
      <c r="C1" s="67"/>
      <c r="D1" s="67"/>
      <c r="E1" s="68"/>
    </row>
    <row r="2" spans="1:6" x14ac:dyDescent="0.25">
      <c r="B2" s="22">
        <v>2022</v>
      </c>
      <c r="C2" s="22">
        <v>2023</v>
      </c>
      <c r="D2" s="22">
        <v>2024</v>
      </c>
      <c r="E2" s="22">
        <v>2025</v>
      </c>
    </row>
    <row r="3" spans="1:6" x14ac:dyDescent="0.25">
      <c r="A3" s="22" t="s">
        <v>6</v>
      </c>
      <c r="B3" s="24"/>
      <c r="C3" s="24"/>
      <c r="D3" s="24"/>
      <c r="E3" s="24"/>
      <c r="F3" s="7"/>
    </row>
    <row r="4" spans="1:6" x14ac:dyDescent="0.25">
      <c r="A4" s="22" t="s">
        <v>12</v>
      </c>
      <c r="B4" s="25"/>
      <c r="C4" s="25"/>
      <c r="D4" s="25"/>
      <c r="E4" s="25"/>
    </row>
    <row r="5" spans="1:6" x14ac:dyDescent="0.25">
      <c r="A5" s="22" t="s">
        <v>11</v>
      </c>
      <c r="B5" s="26">
        <f>IFERROR((B4/B3),0)</f>
        <v>0</v>
      </c>
      <c r="C5" s="26">
        <f t="shared" ref="C5:E5" si="0">IFERROR((C4/C3),0)</f>
        <v>0</v>
      </c>
      <c r="D5" s="26">
        <f t="shared" si="0"/>
        <v>0</v>
      </c>
      <c r="E5" s="26">
        <f t="shared" si="0"/>
        <v>0</v>
      </c>
    </row>
    <row r="6" spans="1:6" x14ac:dyDescent="0.25">
      <c r="A6" s="22" t="s">
        <v>9</v>
      </c>
      <c r="B6" s="27">
        <f>Nuitées!B3</f>
        <v>0</v>
      </c>
      <c r="C6" s="27">
        <f>Nuitées!C3</f>
        <v>0</v>
      </c>
      <c r="D6" s="27">
        <f>Nuitées!D3</f>
        <v>0</v>
      </c>
      <c r="E6" s="27">
        <f>Nuitées!E3</f>
        <v>0</v>
      </c>
    </row>
    <row r="7" spans="1:6" x14ac:dyDescent="0.25">
      <c r="A7" s="22" t="s">
        <v>1</v>
      </c>
      <c r="B7" s="28">
        <f>IFERROR((B4/B6)*100,0)</f>
        <v>0</v>
      </c>
      <c r="C7" s="28">
        <f>IFERROR((C4/C6)*100,0)</f>
        <v>0</v>
      </c>
      <c r="D7" s="28">
        <f>IFERROR((D4/D6)*100,0)</f>
        <v>0</v>
      </c>
      <c r="E7" s="28">
        <f>IFERROR((E4/E6)*100,0)</f>
        <v>0</v>
      </c>
    </row>
    <row r="8" spans="1:6" x14ac:dyDescent="0.25">
      <c r="A8" s="22" t="s">
        <v>2</v>
      </c>
      <c r="B8" s="29">
        <f>IFERROR(B3*1000/B6,0)</f>
        <v>0</v>
      </c>
      <c r="C8" s="29">
        <f>IFERROR(C3*1000/C6,0)</f>
        <v>0</v>
      </c>
      <c r="D8" s="29">
        <f>IFERROR(D3*1000/D6,0)</f>
        <v>0</v>
      </c>
      <c r="E8" s="29">
        <f>IFERROR(E3*1000/E6,0)</f>
        <v>0</v>
      </c>
    </row>
    <row r="9" spans="1:6" ht="60" x14ac:dyDescent="0.25">
      <c r="A9" s="23" t="s">
        <v>31</v>
      </c>
      <c r="B9" s="30"/>
      <c r="C9" s="30"/>
      <c r="D9" s="30"/>
      <c r="E9" s="30"/>
      <c r="F9" s="4"/>
    </row>
    <row r="10" spans="1:6" x14ac:dyDescent="0.25">
      <c r="D10" s="6"/>
      <c r="E10" s="6"/>
    </row>
  </sheetData>
  <mergeCells count="1">
    <mergeCell ref="B1:E1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G26"/>
  <sheetViews>
    <sheetView showGridLines="0" zoomScaleNormal="100" workbookViewId="0">
      <selection activeCell="A14" sqref="A14"/>
    </sheetView>
  </sheetViews>
  <sheetFormatPr baseColWidth="10" defaultRowHeight="15" x14ac:dyDescent="0.25"/>
  <cols>
    <col min="1" max="1" width="24.42578125" customWidth="1"/>
    <col min="2" max="5" width="12.42578125" customWidth="1"/>
  </cols>
  <sheetData>
    <row r="1" spans="1:7" ht="30" customHeight="1" x14ac:dyDescent="0.25">
      <c r="B1" s="69" t="s">
        <v>21</v>
      </c>
      <c r="C1" s="70"/>
      <c r="D1" s="70"/>
      <c r="E1" s="71"/>
    </row>
    <row r="2" spans="1:7" x14ac:dyDescent="0.25">
      <c r="A2" s="2"/>
      <c r="B2" s="22">
        <v>2022</v>
      </c>
      <c r="C2" s="22">
        <v>2023</v>
      </c>
      <c r="D2" s="22">
        <v>2024</v>
      </c>
      <c r="E2" s="22">
        <v>2025</v>
      </c>
    </row>
    <row r="3" spans="1:7" x14ac:dyDescent="0.25">
      <c r="A3" s="32" t="s">
        <v>10</v>
      </c>
      <c r="B3" s="33"/>
      <c r="C3" s="33"/>
      <c r="D3" s="34"/>
      <c r="E3" s="33"/>
    </row>
    <row r="4" spans="1:7" x14ac:dyDescent="0.25">
      <c r="A4" s="35" t="s">
        <v>12</v>
      </c>
      <c r="B4" s="36"/>
      <c r="C4" s="36"/>
      <c r="D4" s="36"/>
      <c r="E4" s="36"/>
    </row>
    <row r="5" spans="1:7" x14ac:dyDescent="0.25">
      <c r="A5" s="35" t="s">
        <v>4</v>
      </c>
      <c r="B5" s="37">
        <f t="shared" ref="B5:E5" si="0">IFERROR(B4/B3,0)</f>
        <v>0</v>
      </c>
      <c r="C5" s="37">
        <f t="shared" si="0"/>
        <v>0</v>
      </c>
      <c r="D5" s="37">
        <f t="shared" si="0"/>
        <v>0</v>
      </c>
      <c r="E5" s="37">
        <f t="shared" si="0"/>
        <v>0</v>
      </c>
    </row>
    <row r="6" spans="1:7" x14ac:dyDescent="0.25">
      <c r="A6" s="22" t="s">
        <v>0</v>
      </c>
      <c r="B6" s="27">
        <f>Nuitées!B3</f>
        <v>0</v>
      </c>
      <c r="C6" s="27">
        <f>Nuitées!C3</f>
        <v>0</v>
      </c>
      <c r="D6" s="27">
        <f>Nuitées!D3</f>
        <v>0</v>
      </c>
      <c r="E6" s="27">
        <f>Nuitées!E3</f>
        <v>0</v>
      </c>
    </row>
    <row r="7" spans="1:7" x14ac:dyDescent="0.25">
      <c r="A7" s="22" t="s">
        <v>1</v>
      </c>
      <c r="B7" s="28">
        <f t="shared" ref="B7:E7" si="1">IFERROR((B4/B6)*100,0)</f>
        <v>0</v>
      </c>
      <c r="C7" s="28">
        <f t="shared" si="1"/>
        <v>0</v>
      </c>
      <c r="D7" s="28">
        <f t="shared" si="1"/>
        <v>0</v>
      </c>
      <c r="E7" s="28">
        <f t="shared" si="1"/>
        <v>0</v>
      </c>
    </row>
    <row r="8" spans="1:7" x14ac:dyDescent="0.25">
      <c r="A8" s="22" t="s">
        <v>5</v>
      </c>
      <c r="B8" s="38">
        <f>IFERROR(B3/B6,0)</f>
        <v>0</v>
      </c>
      <c r="C8" s="38">
        <f t="shared" ref="C8:E8" si="2">IFERROR(C3/C6,0)</f>
        <v>0</v>
      </c>
      <c r="D8" s="38">
        <f t="shared" si="2"/>
        <v>0</v>
      </c>
      <c r="E8" s="38">
        <f t="shared" si="2"/>
        <v>0</v>
      </c>
    </row>
    <row r="9" spans="1:7" ht="18" x14ac:dyDescent="0.25">
      <c r="A9" s="22" t="s">
        <v>8</v>
      </c>
      <c r="B9" s="39">
        <f>IFERROR(B8*64,0)</f>
        <v>0</v>
      </c>
      <c r="C9" s="39">
        <f t="shared" ref="C9:E9" si="3">IFERROR(C8*64,0)</f>
        <v>0</v>
      </c>
      <c r="D9" s="39">
        <f t="shared" si="3"/>
        <v>0</v>
      </c>
      <c r="E9" s="39">
        <f t="shared" si="3"/>
        <v>0</v>
      </c>
    </row>
    <row r="10" spans="1:7" s="11" customFormat="1" ht="45" x14ac:dyDescent="0.25">
      <c r="A10" s="23" t="s">
        <v>31</v>
      </c>
      <c r="B10" s="40"/>
      <c r="C10" s="40"/>
      <c r="D10" s="40"/>
      <c r="E10" s="40"/>
    </row>
    <row r="15" spans="1:7" x14ac:dyDescent="0.25">
      <c r="C15" s="13"/>
    </row>
    <row r="16" spans="1:7" x14ac:dyDescent="0.25">
      <c r="C16" s="13"/>
      <c r="F16" s="75"/>
      <c r="G16" s="75"/>
    </row>
    <row r="17" spans="1:7" x14ac:dyDescent="0.25">
      <c r="F17" s="75"/>
      <c r="G17" s="75"/>
    </row>
    <row r="18" spans="1:7" ht="30" customHeight="1" x14ac:dyDescent="0.25">
      <c r="B18" s="72" t="s">
        <v>22</v>
      </c>
      <c r="C18" s="73"/>
      <c r="D18" s="73"/>
      <c r="E18" s="74"/>
    </row>
    <row r="19" spans="1:7" x14ac:dyDescent="0.25">
      <c r="A19" s="2"/>
      <c r="B19" s="22">
        <v>2022</v>
      </c>
      <c r="C19" s="22">
        <v>2023</v>
      </c>
      <c r="D19" s="22">
        <v>2024</v>
      </c>
      <c r="E19" s="22">
        <v>2025</v>
      </c>
    </row>
    <row r="20" spans="1:7" ht="15" customHeight="1" x14ac:dyDescent="0.25">
      <c r="A20" s="32" t="s">
        <v>10</v>
      </c>
      <c r="B20" s="41"/>
      <c r="C20" s="41"/>
      <c r="D20" s="41"/>
      <c r="E20" s="41"/>
    </row>
    <row r="21" spans="1:7" x14ac:dyDescent="0.25">
      <c r="A21" s="35" t="s">
        <v>12</v>
      </c>
      <c r="B21" s="42"/>
      <c r="C21" s="42"/>
      <c r="D21" s="42"/>
      <c r="E21" s="42"/>
    </row>
    <row r="22" spans="1:7" s="3" customFormat="1" x14ac:dyDescent="0.25">
      <c r="A22" s="45" t="s">
        <v>4</v>
      </c>
      <c r="B22" s="43">
        <f t="shared" ref="B22" si="4">IFERROR(B21/B20,0)</f>
        <v>0</v>
      </c>
      <c r="C22" s="43">
        <f t="shared" ref="C22" si="5">IFERROR(C21/C20,0)</f>
        <v>0</v>
      </c>
      <c r="D22" s="43">
        <f t="shared" ref="D22:E22" si="6">IFERROR(D21/D20,0)</f>
        <v>0</v>
      </c>
      <c r="E22" s="43">
        <f t="shared" si="6"/>
        <v>0</v>
      </c>
    </row>
    <row r="23" spans="1:7" x14ac:dyDescent="0.25">
      <c r="A23" s="22" t="s">
        <v>0</v>
      </c>
      <c r="B23" s="27">
        <f>Nuitées!B3</f>
        <v>0</v>
      </c>
      <c r="C23" s="27">
        <f>Nuitées!C3</f>
        <v>0</v>
      </c>
      <c r="D23" s="27">
        <f>Nuitées!D3</f>
        <v>0</v>
      </c>
      <c r="E23" s="27">
        <f>Nuitées!E3</f>
        <v>0</v>
      </c>
    </row>
    <row r="24" spans="1:7" x14ac:dyDescent="0.25">
      <c r="A24" s="22" t="s">
        <v>1</v>
      </c>
      <c r="B24" s="28">
        <f t="shared" ref="B24" si="7">IFERROR((B21/B23)*100,0)</f>
        <v>0</v>
      </c>
      <c r="C24" s="28">
        <f t="shared" ref="C24" si="8">IFERROR((C21/C23)*100,0)</f>
        <v>0</v>
      </c>
      <c r="D24" s="28">
        <f t="shared" ref="D24:E24" si="9">IFERROR((D21/D23)*100,0)</f>
        <v>0</v>
      </c>
      <c r="E24" s="28">
        <f t="shared" si="9"/>
        <v>0</v>
      </c>
    </row>
    <row r="25" spans="1:7" x14ac:dyDescent="0.25">
      <c r="A25" s="22" t="s">
        <v>5</v>
      </c>
      <c r="B25" s="38">
        <f>IFERROR(B20/B23,0)</f>
        <v>0</v>
      </c>
      <c r="C25" s="38">
        <f t="shared" ref="C25:E25" si="10">IFERROR(C20/C23,0)</f>
        <v>0</v>
      </c>
      <c r="D25" s="38">
        <f t="shared" si="10"/>
        <v>0</v>
      </c>
      <c r="E25" s="38">
        <f t="shared" si="10"/>
        <v>0</v>
      </c>
    </row>
    <row r="26" spans="1:7" ht="45" x14ac:dyDescent="0.25">
      <c r="A26" s="23" t="s">
        <v>30</v>
      </c>
      <c r="B26" s="44"/>
      <c r="C26" s="44"/>
      <c r="D26" s="44"/>
      <c r="E26" s="44"/>
    </row>
  </sheetData>
  <mergeCells count="3">
    <mergeCell ref="B1:E1"/>
    <mergeCell ref="B18:E18"/>
    <mergeCell ref="F16:G17"/>
  </mergeCells>
  <pageMargins left="0.7" right="0.7" top="0.75" bottom="0.75" header="0.3" footer="0.3"/>
  <pageSetup paperSize="9" orientation="portrait" horizontalDpi="0" verticalDpi="0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E900"/>
  </sheetPr>
  <dimension ref="A1:L17"/>
  <sheetViews>
    <sheetView showGridLines="0" workbookViewId="0">
      <selection activeCell="D14" sqref="D14"/>
    </sheetView>
  </sheetViews>
  <sheetFormatPr baseColWidth="10" defaultRowHeight="15" x14ac:dyDescent="0.25"/>
  <cols>
    <col min="1" max="1" width="24.42578125" customWidth="1"/>
    <col min="2" max="5" width="12.42578125" style="3" customWidth="1"/>
    <col min="6" max="7" width="11.42578125" style="3"/>
  </cols>
  <sheetData>
    <row r="1" spans="1:12" ht="30" customHeight="1" x14ac:dyDescent="0.25">
      <c r="B1" s="78" t="s">
        <v>28</v>
      </c>
      <c r="C1" s="79"/>
      <c r="D1" s="79"/>
      <c r="E1" s="80"/>
      <c r="H1" s="3"/>
      <c r="I1" s="3"/>
    </row>
    <row r="2" spans="1:12" x14ac:dyDescent="0.25">
      <c r="A2" s="2"/>
      <c r="B2" s="22">
        <v>2022</v>
      </c>
      <c r="C2" s="22">
        <v>2023</v>
      </c>
      <c r="D2" s="22">
        <v>2024</v>
      </c>
      <c r="E2" s="22">
        <v>2025</v>
      </c>
      <c r="H2" s="3"/>
      <c r="I2" s="3"/>
      <c r="J2" s="3"/>
      <c r="K2" s="3"/>
      <c r="L2" s="3"/>
    </row>
    <row r="3" spans="1:12" x14ac:dyDescent="0.25">
      <c r="A3" s="32" t="s">
        <v>10</v>
      </c>
      <c r="B3" s="46"/>
      <c r="C3" s="46"/>
      <c r="D3" s="46"/>
      <c r="E3" s="46"/>
      <c r="H3" s="3"/>
      <c r="I3" s="3"/>
      <c r="J3" s="3"/>
      <c r="K3" s="3"/>
      <c r="L3" s="3"/>
    </row>
    <row r="4" spans="1:12" x14ac:dyDescent="0.25">
      <c r="A4" s="35" t="s">
        <v>12</v>
      </c>
      <c r="B4" s="47"/>
      <c r="C4" s="47"/>
      <c r="D4" s="47"/>
      <c r="E4" s="47"/>
      <c r="H4" s="3"/>
      <c r="I4" s="3"/>
      <c r="J4" s="3"/>
      <c r="K4" s="3"/>
      <c r="L4" s="3"/>
    </row>
    <row r="5" spans="1:12" x14ac:dyDescent="0.25">
      <c r="A5" s="35" t="s">
        <v>4</v>
      </c>
      <c r="B5" s="48">
        <f>IFERROR((B4/B3),0)</f>
        <v>0</v>
      </c>
      <c r="C5" s="48">
        <f>IFERROR((C4/#REF!),0)</f>
        <v>0</v>
      </c>
      <c r="D5" s="48">
        <f>IFERROR((D4/#REF!),0)</f>
        <v>0</v>
      </c>
      <c r="E5" s="48">
        <f>IFERROR((E4/#REF!),0)</f>
        <v>0</v>
      </c>
      <c r="H5" s="3"/>
      <c r="I5" s="3"/>
      <c r="J5" s="3"/>
      <c r="K5" s="3"/>
      <c r="L5" s="3"/>
    </row>
    <row r="6" spans="1:12" s="1" customFormat="1" x14ac:dyDescent="0.25">
      <c r="A6" s="22" t="s">
        <v>0</v>
      </c>
      <c r="B6" s="49">
        <f>Nuitées!B3</f>
        <v>0</v>
      </c>
      <c r="C6" s="49">
        <f>Nuitées!C3</f>
        <v>0</v>
      </c>
      <c r="D6" s="49">
        <f>Nuitées!D3</f>
        <v>0</v>
      </c>
      <c r="E6" s="49">
        <f>Nuitées!E3</f>
        <v>0</v>
      </c>
      <c r="F6" s="10"/>
      <c r="G6" s="10"/>
      <c r="H6" s="10"/>
      <c r="I6" s="10"/>
      <c r="J6" s="10"/>
      <c r="K6" s="10"/>
      <c r="L6" s="10"/>
    </row>
    <row r="7" spans="1:12" x14ac:dyDescent="0.25">
      <c r="A7" s="22" t="s">
        <v>7</v>
      </c>
      <c r="B7" s="28">
        <f t="shared" ref="B7:C7" si="0">IFERROR((B4/B6)*100,0)</f>
        <v>0</v>
      </c>
      <c r="C7" s="28">
        <f t="shared" si="0"/>
        <v>0</v>
      </c>
      <c r="D7" s="28">
        <f t="shared" ref="D7:E7" si="1">IFERROR((D4/D6)*100,0)</f>
        <v>0</v>
      </c>
      <c r="E7" s="28">
        <f t="shared" si="1"/>
        <v>0</v>
      </c>
      <c r="H7" s="3"/>
      <c r="I7" s="3"/>
      <c r="J7" s="3"/>
      <c r="K7" s="3"/>
      <c r="L7" s="3"/>
    </row>
    <row r="8" spans="1:12" x14ac:dyDescent="0.25">
      <c r="A8" s="22" t="s">
        <v>5</v>
      </c>
      <c r="B8" s="38">
        <f>IFERROR(B3/B6,0)</f>
        <v>0</v>
      </c>
      <c r="C8" s="38">
        <f>IFERROR(C3/C6,0)</f>
        <v>0</v>
      </c>
      <c r="D8" s="38">
        <f t="shared" ref="D8:E8" si="2">IFERROR(D3/D6,0)</f>
        <v>0</v>
      </c>
      <c r="E8" s="38">
        <f t="shared" si="2"/>
        <v>0</v>
      </c>
      <c r="H8" s="3"/>
      <c r="I8" s="3"/>
      <c r="J8" s="3"/>
      <c r="K8" s="3"/>
      <c r="L8" s="3"/>
    </row>
    <row r="9" spans="1:12" x14ac:dyDescent="0.25">
      <c r="A9" s="22" t="s">
        <v>13</v>
      </c>
      <c r="B9" s="50">
        <f>IFERROR(B8*272,0)</f>
        <v>0</v>
      </c>
      <c r="C9" s="50">
        <f>IFERROR(C8*272,0)</f>
        <v>0</v>
      </c>
      <c r="D9" s="50">
        <f>IFERROR(D8*272,0)</f>
        <v>0</v>
      </c>
      <c r="E9" s="50">
        <f>IFERROR(E8*272,0)</f>
        <v>0</v>
      </c>
      <c r="H9" s="3"/>
      <c r="I9" s="3"/>
      <c r="J9" s="3"/>
      <c r="K9" s="3"/>
      <c r="L9" s="3"/>
    </row>
    <row r="10" spans="1:12" s="9" customFormat="1" ht="45" x14ac:dyDescent="0.25">
      <c r="A10" s="23" t="s">
        <v>31</v>
      </c>
      <c r="B10" s="51"/>
      <c r="C10" s="51"/>
      <c r="D10" s="51"/>
      <c r="E10" s="51"/>
    </row>
    <row r="12" spans="1:12" x14ac:dyDescent="0.25">
      <c r="H12" s="3"/>
      <c r="I12" s="3"/>
      <c r="J12" s="3"/>
    </row>
    <row r="13" spans="1:12" x14ac:dyDescent="0.25">
      <c r="B13"/>
      <c r="C13"/>
      <c r="D13"/>
      <c r="E13"/>
      <c r="F13"/>
      <c r="G13"/>
    </row>
    <row r="14" spans="1:12" x14ac:dyDescent="0.25">
      <c r="A14" s="76" t="s">
        <v>27</v>
      </c>
      <c r="B14" s="77"/>
      <c r="C14"/>
      <c r="D14"/>
      <c r="E14"/>
      <c r="F14"/>
      <c r="G14"/>
    </row>
    <row r="15" spans="1:12" x14ac:dyDescent="0.25">
      <c r="A15" s="17" t="s">
        <v>15</v>
      </c>
      <c r="B15" s="15">
        <v>1</v>
      </c>
      <c r="C15"/>
      <c r="D15"/>
      <c r="E15"/>
      <c r="F15"/>
      <c r="G15"/>
    </row>
    <row r="16" spans="1:12" x14ac:dyDescent="0.25">
      <c r="A16" s="18" t="s">
        <v>14</v>
      </c>
      <c r="B16" s="16">
        <f>B15*12800</f>
        <v>12800</v>
      </c>
      <c r="C16"/>
      <c r="D16"/>
      <c r="E16"/>
      <c r="F16"/>
      <c r="G16"/>
    </row>
    <row r="17" customFormat="1" x14ac:dyDescent="0.25"/>
  </sheetData>
  <mergeCells count="2">
    <mergeCell ref="A14:B14"/>
    <mergeCell ref="B1:E1"/>
  </mergeCells>
  <phoneticPr fontId="5" type="noConversion"/>
  <pageMargins left="0.7" right="0.7" top="0.75" bottom="0.75" header="0.3" footer="0.3"/>
  <pageSetup paperSize="9" orientation="portrait" horizontalDpi="0" verticalDpi="0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E967FF"/>
  </sheetPr>
  <dimension ref="A1:L27"/>
  <sheetViews>
    <sheetView showGridLines="0" workbookViewId="0">
      <selection activeCell="A42" sqref="A42:XFD42"/>
    </sheetView>
  </sheetViews>
  <sheetFormatPr baseColWidth="10" defaultRowHeight="15" x14ac:dyDescent="0.25"/>
  <cols>
    <col min="1" max="1" width="24.42578125" customWidth="1"/>
    <col min="2" max="5" width="12.42578125" style="3" customWidth="1"/>
    <col min="6" max="7" width="11.5703125" style="3"/>
  </cols>
  <sheetData>
    <row r="1" spans="1:12" ht="30" customHeight="1" x14ac:dyDescent="0.25">
      <c r="B1" s="81" t="s">
        <v>23</v>
      </c>
      <c r="C1" s="82"/>
      <c r="D1" s="82"/>
      <c r="E1" s="83"/>
      <c r="H1" s="3"/>
      <c r="I1" s="3"/>
    </row>
    <row r="2" spans="1:12" x14ac:dyDescent="0.25">
      <c r="A2" s="2"/>
      <c r="B2" s="22">
        <v>2022</v>
      </c>
      <c r="C2" s="22">
        <v>2023</v>
      </c>
      <c r="D2" s="22">
        <v>2024</v>
      </c>
      <c r="E2" s="22">
        <v>2025</v>
      </c>
      <c r="H2" s="3"/>
      <c r="I2" s="3"/>
      <c r="J2" s="3"/>
      <c r="K2" s="3"/>
      <c r="L2" s="3"/>
    </row>
    <row r="3" spans="1:12" x14ac:dyDescent="0.25">
      <c r="A3" s="32" t="s">
        <v>10</v>
      </c>
      <c r="B3" s="52"/>
      <c r="C3" s="52"/>
      <c r="D3" s="52"/>
      <c r="E3" s="52"/>
      <c r="H3" s="3"/>
      <c r="I3" s="3"/>
      <c r="J3" s="3"/>
      <c r="K3" s="3"/>
      <c r="L3" s="3"/>
    </row>
    <row r="4" spans="1:12" x14ac:dyDescent="0.25">
      <c r="A4" s="35" t="s">
        <v>12</v>
      </c>
      <c r="B4" s="53"/>
      <c r="C4" s="53"/>
      <c r="D4" s="53"/>
      <c r="E4" s="53"/>
      <c r="H4" s="3"/>
      <c r="I4" s="3"/>
      <c r="J4" s="3"/>
      <c r="K4" s="3"/>
      <c r="L4" s="3"/>
    </row>
    <row r="5" spans="1:12" x14ac:dyDescent="0.25">
      <c r="A5" s="35" t="s">
        <v>4</v>
      </c>
      <c r="B5" s="48">
        <f>IFERROR((B4/B3),0)</f>
        <v>0</v>
      </c>
      <c r="C5" s="48">
        <f>IFERROR((C4/#REF!),0)</f>
        <v>0</v>
      </c>
      <c r="D5" s="48">
        <f>IFERROR((D4/#REF!),0)</f>
        <v>0</v>
      </c>
      <c r="E5" s="48">
        <f>IFERROR((E4/#REF!),0)</f>
        <v>0</v>
      </c>
      <c r="H5" s="3"/>
      <c r="I5" s="3"/>
      <c r="J5" s="3"/>
      <c r="K5" s="3"/>
      <c r="L5" s="3"/>
    </row>
    <row r="6" spans="1:12" s="1" customFormat="1" x14ac:dyDescent="0.25">
      <c r="A6" s="22" t="s">
        <v>0</v>
      </c>
      <c r="B6" s="49">
        <f>Nuitées!B3</f>
        <v>0</v>
      </c>
      <c r="C6" s="49">
        <f>Nuitées!C3</f>
        <v>0</v>
      </c>
      <c r="D6" s="49">
        <f>Nuitées!D3</f>
        <v>0</v>
      </c>
      <c r="E6" s="49">
        <f>Nuitées!E3</f>
        <v>0</v>
      </c>
      <c r="F6" s="10"/>
      <c r="G6" s="10"/>
      <c r="H6" s="10"/>
      <c r="I6" s="10"/>
      <c r="J6" s="10"/>
      <c r="K6" s="10"/>
      <c r="L6" s="10"/>
    </row>
    <row r="7" spans="1:12" x14ac:dyDescent="0.25">
      <c r="A7" s="22" t="s">
        <v>7</v>
      </c>
      <c r="B7" s="28">
        <f t="shared" ref="B7:E7" si="0">IFERROR((B4/B6)*100,0)</f>
        <v>0</v>
      </c>
      <c r="C7" s="28">
        <f t="shared" si="0"/>
        <v>0</v>
      </c>
      <c r="D7" s="28">
        <f t="shared" si="0"/>
        <v>0</v>
      </c>
      <c r="E7" s="28">
        <f t="shared" si="0"/>
        <v>0</v>
      </c>
      <c r="H7" s="3"/>
      <c r="I7" s="3"/>
      <c r="J7" s="3"/>
      <c r="K7" s="3"/>
      <c r="L7" s="3"/>
    </row>
    <row r="8" spans="1:12" x14ac:dyDescent="0.25">
      <c r="A8" s="22" t="s">
        <v>5</v>
      </c>
      <c r="B8" s="38">
        <f>IFERROR(B3/B6,0)</f>
        <v>0</v>
      </c>
      <c r="C8" s="38">
        <f>IFERROR(C3/C6,0)</f>
        <v>0</v>
      </c>
      <c r="D8" s="38">
        <f t="shared" ref="D8:E8" si="1">IFERROR(D3/D6,0)</f>
        <v>0</v>
      </c>
      <c r="E8" s="38">
        <f t="shared" si="1"/>
        <v>0</v>
      </c>
      <c r="H8" s="3"/>
      <c r="I8" s="3"/>
      <c r="J8" s="3"/>
      <c r="K8" s="3"/>
      <c r="L8" s="3"/>
    </row>
    <row r="9" spans="1:12" x14ac:dyDescent="0.25">
      <c r="A9" s="22" t="s">
        <v>13</v>
      </c>
      <c r="B9" s="50">
        <f>IFERROR(B8*324,0)</f>
        <v>0</v>
      </c>
      <c r="C9" s="50">
        <f t="shared" ref="C9:E9" si="2">IFERROR(C8*324,0)</f>
        <v>0</v>
      </c>
      <c r="D9" s="50">
        <f t="shared" si="2"/>
        <v>0</v>
      </c>
      <c r="E9" s="50">
        <f t="shared" si="2"/>
        <v>0</v>
      </c>
      <c r="H9" s="3"/>
      <c r="I9" s="3"/>
      <c r="J9" s="3"/>
      <c r="K9" s="3"/>
      <c r="L9" s="3"/>
    </row>
    <row r="10" spans="1:12" s="9" customFormat="1" ht="45" x14ac:dyDescent="0.25">
      <c r="A10" s="21" t="s">
        <v>31</v>
      </c>
      <c r="B10" s="54"/>
      <c r="C10" s="54"/>
      <c r="D10" s="54"/>
      <c r="E10" s="54"/>
    </row>
    <row r="12" spans="1:12" x14ac:dyDescent="0.25">
      <c r="H12" s="3"/>
      <c r="I12" s="3"/>
      <c r="J12" s="3"/>
    </row>
    <row r="13" spans="1:12" x14ac:dyDescent="0.25">
      <c r="B13"/>
      <c r="C13"/>
      <c r="D13"/>
      <c r="E13"/>
      <c r="F13"/>
      <c r="G13"/>
    </row>
    <row r="14" spans="1:12" x14ac:dyDescent="0.25">
      <c r="A14" s="84" t="s">
        <v>27</v>
      </c>
      <c r="B14" s="85"/>
      <c r="C14"/>
      <c r="D14"/>
      <c r="E14"/>
      <c r="F14"/>
      <c r="G14"/>
    </row>
    <row r="15" spans="1:12" x14ac:dyDescent="0.25">
      <c r="A15" s="17" t="s">
        <v>16</v>
      </c>
      <c r="B15" s="19">
        <v>1000</v>
      </c>
      <c r="C15"/>
      <c r="D15"/>
      <c r="E15"/>
      <c r="F15"/>
      <c r="G15"/>
    </row>
    <row r="16" spans="1:12" x14ac:dyDescent="0.25">
      <c r="A16" s="18" t="s">
        <v>17</v>
      </c>
      <c r="B16" s="20">
        <f>B15*10</f>
        <v>10000</v>
      </c>
      <c r="C16"/>
      <c r="D16"/>
      <c r="E16"/>
      <c r="F16"/>
      <c r="G16"/>
    </row>
    <row r="17" spans="2:9" x14ac:dyDescent="0.25">
      <c r="B17"/>
      <c r="C17"/>
      <c r="D17"/>
      <c r="E17"/>
      <c r="F17"/>
      <c r="G17"/>
    </row>
    <row r="18" spans="2:9" x14ac:dyDescent="0.25">
      <c r="B18"/>
      <c r="C18"/>
      <c r="D18"/>
      <c r="E18"/>
      <c r="F18"/>
      <c r="G18"/>
    </row>
    <row r="19" spans="2:9" x14ac:dyDescent="0.25">
      <c r="B19"/>
      <c r="C19"/>
      <c r="D19"/>
      <c r="E19"/>
      <c r="F19"/>
      <c r="G19"/>
    </row>
    <row r="27" spans="2:9" x14ac:dyDescent="0.25">
      <c r="I27" s="5"/>
    </row>
  </sheetData>
  <mergeCells count="2">
    <mergeCell ref="B1:E1"/>
    <mergeCell ref="A14:B14"/>
  </mergeCells>
  <pageMargins left="0.7" right="0.7" top="0.75" bottom="0.75" header="0.3" footer="0.3"/>
  <pageSetup paperSize="9" orientation="portrait" horizontalDpi="0" verticalDpi="0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9900"/>
  </sheetPr>
  <dimension ref="A1:I39"/>
  <sheetViews>
    <sheetView showGridLines="0" workbookViewId="0">
      <selection activeCell="M18" sqref="M18"/>
    </sheetView>
  </sheetViews>
  <sheetFormatPr baseColWidth="10" defaultRowHeight="15" x14ac:dyDescent="0.25"/>
  <cols>
    <col min="1" max="1" width="24.42578125" customWidth="1"/>
    <col min="2" max="5" width="12.42578125" customWidth="1"/>
  </cols>
  <sheetData>
    <row r="1" spans="1:5" ht="30" customHeight="1" x14ac:dyDescent="0.25">
      <c r="B1" s="86" t="s">
        <v>34</v>
      </c>
      <c r="C1" s="87"/>
      <c r="D1" s="87"/>
      <c r="E1" s="88"/>
    </row>
    <row r="2" spans="1:5" x14ac:dyDescent="0.25">
      <c r="A2" s="2"/>
      <c r="B2" s="22">
        <v>2022</v>
      </c>
      <c r="C2" s="22">
        <v>2023</v>
      </c>
      <c r="D2" s="22">
        <v>2024</v>
      </c>
      <c r="E2" s="22">
        <v>2025</v>
      </c>
    </row>
    <row r="3" spans="1:5" x14ac:dyDescent="0.25">
      <c r="A3" s="32" t="s">
        <v>10</v>
      </c>
      <c r="B3" s="55">
        <f>ÉLEC!B3+GAZ!B3+FIOUL!B3</f>
        <v>0</v>
      </c>
      <c r="C3" s="55">
        <f>ÉLEC!C3+GAZ!C3+FIOUL!C3</f>
        <v>0</v>
      </c>
      <c r="D3" s="56">
        <f>ÉLEC!D3+GAZ!D3+FIOUL!D3</f>
        <v>0</v>
      </c>
      <c r="E3" s="55">
        <f>ÉLEC!E3+GAZ!E3+FIOUL!E3</f>
        <v>0</v>
      </c>
    </row>
    <row r="4" spans="1:5" x14ac:dyDescent="0.25">
      <c r="A4" s="35" t="s">
        <v>12</v>
      </c>
      <c r="B4" s="57">
        <f>ÉLEC!B4+GAZ!B4+FIOUL!B4</f>
        <v>0</v>
      </c>
      <c r="C4" s="57">
        <f>ÉLEC!C4+GAZ!C4+FIOUL!C4</f>
        <v>0</v>
      </c>
      <c r="D4" s="57">
        <f>ÉLEC!D4+GAZ!D4+FIOUL!D4</f>
        <v>0</v>
      </c>
      <c r="E4" s="57">
        <f>ÉLEC!E4+GAZ!E4+FIOUL!E4</f>
        <v>0</v>
      </c>
    </row>
    <row r="5" spans="1:5" x14ac:dyDescent="0.25">
      <c r="A5" s="35" t="s">
        <v>4</v>
      </c>
      <c r="B5" s="37">
        <f t="shared" ref="B5:C5" si="0">IFERROR(B4/B3,0)</f>
        <v>0</v>
      </c>
      <c r="C5" s="37">
        <f t="shared" si="0"/>
        <v>0</v>
      </c>
      <c r="D5" s="37">
        <f t="shared" ref="D5:E5" si="1">IFERROR(D4/D3,0)</f>
        <v>0</v>
      </c>
      <c r="E5" s="37">
        <f t="shared" si="1"/>
        <v>0</v>
      </c>
    </row>
    <row r="6" spans="1:5" x14ac:dyDescent="0.25">
      <c r="A6" s="22" t="s">
        <v>0</v>
      </c>
      <c r="B6" s="27">
        <f>Nuitées!B3</f>
        <v>0</v>
      </c>
      <c r="C6" s="27">
        <f>Nuitées!C3</f>
        <v>0</v>
      </c>
      <c r="D6" s="27">
        <f>Nuitées!D3</f>
        <v>0</v>
      </c>
      <c r="E6" s="27">
        <f>Nuitées!E3</f>
        <v>0</v>
      </c>
    </row>
    <row r="7" spans="1:5" x14ac:dyDescent="0.25">
      <c r="A7" s="22" t="s">
        <v>1</v>
      </c>
      <c r="B7" s="28">
        <f t="shared" ref="B7:C7" si="2">IFERROR((B4/B6)*100,0)</f>
        <v>0</v>
      </c>
      <c r="C7" s="28">
        <f t="shared" si="2"/>
        <v>0</v>
      </c>
      <c r="D7" s="28">
        <f t="shared" ref="D7:E7" si="3">IFERROR((D4/D6)*100,0)</f>
        <v>0</v>
      </c>
      <c r="E7" s="28">
        <f t="shared" si="3"/>
        <v>0</v>
      </c>
    </row>
    <row r="8" spans="1:5" x14ac:dyDescent="0.25">
      <c r="A8" s="22" t="s">
        <v>5</v>
      </c>
      <c r="B8" s="38">
        <f>IFERROR(B3/B6,0)</f>
        <v>0</v>
      </c>
      <c r="C8" s="38">
        <f t="shared" ref="C8:E8" si="4">IFERROR(C3/C6,0)</f>
        <v>0</v>
      </c>
      <c r="D8" s="38">
        <f t="shared" si="4"/>
        <v>0</v>
      </c>
      <c r="E8" s="38">
        <f t="shared" si="4"/>
        <v>0</v>
      </c>
    </row>
    <row r="9" spans="1:5" ht="18" x14ac:dyDescent="0.25">
      <c r="A9" s="22" t="s">
        <v>8</v>
      </c>
      <c r="B9" s="39">
        <f>IFERROR(ÉLEC!B9+GAZ!B9+FIOUL!B9,0)</f>
        <v>0</v>
      </c>
      <c r="C9" s="39">
        <f>IFERROR(ÉLEC!C9+GAZ!C9+FIOUL!C9,0)</f>
        <v>0</v>
      </c>
      <c r="D9" s="39">
        <f>IFERROR(ÉLEC!D9+GAZ!D9+FIOUL!D9,0)</f>
        <v>0</v>
      </c>
      <c r="E9" s="39">
        <f>IFERROR(ÉLEC!E9+GAZ!E9+FIOUL!E9,0)</f>
        <v>0</v>
      </c>
    </row>
    <row r="10" spans="1:5" s="11" customFormat="1" x14ac:dyDescent="0.25">
      <c r="A10" s="21" t="s">
        <v>32</v>
      </c>
      <c r="B10" s="58"/>
      <c r="C10" s="58"/>
      <c r="D10" s="58"/>
      <c r="E10" s="58"/>
    </row>
    <row r="11" spans="1:5" x14ac:dyDescent="0.25">
      <c r="D11" s="12"/>
    </row>
    <row r="12" spans="1:5" s="93" customFormat="1" x14ac:dyDescent="0.25">
      <c r="A12" s="92" t="s">
        <v>35</v>
      </c>
    </row>
    <row r="13" spans="1:5" s="95" customFormat="1" x14ac:dyDescent="0.25">
      <c r="A13" s="94" t="s">
        <v>36</v>
      </c>
    </row>
    <row r="14" spans="1:5" x14ac:dyDescent="0.25">
      <c r="A14" t="s">
        <v>33</v>
      </c>
    </row>
    <row r="17" spans="2:9" x14ac:dyDescent="0.25">
      <c r="B17" s="3"/>
      <c r="C17" s="3"/>
      <c r="D17" s="3"/>
      <c r="E17" s="3"/>
      <c r="F17" s="3"/>
      <c r="G17" s="3"/>
    </row>
    <row r="18" spans="2:9" x14ac:dyDescent="0.25">
      <c r="B18" s="3"/>
      <c r="C18" s="3"/>
      <c r="D18" s="3"/>
      <c r="E18" s="3"/>
      <c r="F18" s="3"/>
      <c r="G18" s="3"/>
    </row>
    <row r="19" spans="2:9" x14ac:dyDescent="0.25">
      <c r="B19" s="3"/>
      <c r="C19" s="3"/>
      <c r="D19" s="3"/>
      <c r="E19" s="3"/>
      <c r="F19" s="3"/>
      <c r="G19" s="3"/>
    </row>
    <row r="20" spans="2:9" x14ac:dyDescent="0.25">
      <c r="B20" s="3"/>
      <c r="C20" s="3"/>
      <c r="D20" s="3"/>
      <c r="E20" s="3"/>
      <c r="F20" s="3"/>
      <c r="G20" s="3"/>
    </row>
    <row r="21" spans="2:9" x14ac:dyDescent="0.25">
      <c r="B21" s="3"/>
      <c r="C21" s="3"/>
      <c r="D21" s="3"/>
      <c r="E21" s="3"/>
      <c r="F21" s="3"/>
      <c r="G21" s="3"/>
    </row>
    <row r="22" spans="2:9" x14ac:dyDescent="0.25">
      <c r="B22" s="3"/>
      <c r="C22" s="3"/>
      <c r="D22" s="3"/>
      <c r="E22" s="3"/>
      <c r="F22" s="3"/>
      <c r="G22" s="3"/>
    </row>
    <row r="23" spans="2:9" x14ac:dyDescent="0.25">
      <c r="B23" s="3"/>
      <c r="C23" s="3"/>
      <c r="D23" s="3"/>
      <c r="E23" s="3"/>
      <c r="F23" s="3"/>
      <c r="G23" s="3"/>
    </row>
    <row r="24" spans="2:9" x14ac:dyDescent="0.25">
      <c r="B24" s="3"/>
      <c r="C24" s="3"/>
      <c r="D24" s="3"/>
      <c r="E24" s="3"/>
      <c r="F24" s="3"/>
      <c r="G24" s="3"/>
      <c r="I24" s="5"/>
    </row>
    <row r="25" spans="2:9" x14ac:dyDescent="0.25">
      <c r="B25" s="3"/>
      <c r="C25" s="3"/>
      <c r="D25" s="3"/>
      <c r="E25" s="3"/>
      <c r="F25" s="3"/>
      <c r="G25" s="3"/>
    </row>
    <row r="26" spans="2:9" x14ac:dyDescent="0.25">
      <c r="B26" s="3"/>
      <c r="C26" s="3"/>
      <c r="D26" s="3"/>
      <c r="E26" s="3"/>
      <c r="F26" s="3"/>
      <c r="G26" s="3"/>
    </row>
    <row r="27" spans="2:9" x14ac:dyDescent="0.25">
      <c r="B27" s="3"/>
      <c r="C27" s="3"/>
      <c r="D27" s="3"/>
      <c r="E27" s="3"/>
      <c r="F27" s="3"/>
      <c r="G27" s="3"/>
    </row>
    <row r="28" spans="2:9" x14ac:dyDescent="0.25">
      <c r="B28" s="3"/>
      <c r="C28" s="3"/>
      <c r="D28" s="3"/>
      <c r="E28" s="3"/>
      <c r="F28" s="3"/>
      <c r="G28" s="3"/>
    </row>
    <row r="29" spans="2:9" x14ac:dyDescent="0.25">
      <c r="B29" s="3"/>
      <c r="C29" s="3"/>
      <c r="D29" s="3"/>
      <c r="E29" s="3"/>
      <c r="F29" s="3"/>
      <c r="G29" s="3"/>
    </row>
    <row r="30" spans="2:9" x14ac:dyDescent="0.25">
      <c r="B30" s="3"/>
      <c r="C30" s="3"/>
      <c r="D30" s="3"/>
      <c r="E30" s="3"/>
      <c r="F30" s="3"/>
      <c r="G30" s="3"/>
    </row>
    <row r="31" spans="2:9" x14ac:dyDescent="0.25">
      <c r="B31" s="3"/>
      <c r="C31" s="3"/>
      <c r="D31" s="3"/>
      <c r="E31" s="3"/>
      <c r="F31" s="3"/>
      <c r="G31" s="3"/>
    </row>
    <row r="32" spans="2:9" x14ac:dyDescent="0.25">
      <c r="B32" s="3"/>
      <c r="C32" s="3"/>
      <c r="D32" s="3"/>
      <c r="E32" s="3"/>
      <c r="F32" s="3"/>
      <c r="G32" s="3"/>
    </row>
    <row r="33" spans="1:7" x14ac:dyDescent="0.25">
      <c r="B33" s="3"/>
      <c r="C33" s="3"/>
      <c r="D33" s="3"/>
      <c r="E33" s="3"/>
      <c r="F33" s="3"/>
      <c r="G33" s="3"/>
    </row>
    <row r="34" spans="1:7" x14ac:dyDescent="0.25">
      <c r="B34" s="3"/>
      <c r="C34" s="3"/>
      <c r="D34" s="3"/>
      <c r="E34" s="3"/>
      <c r="F34" s="3"/>
      <c r="G34" s="3"/>
    </row>
    <row r="35" spans="1:7" x14ac:dyDescent="0.25">
      <c r="B35" s="3"/>
      <c r="C35" s="3"/>
      <c r="D35" s="3"/>
      <c r="E35" s="3"/>
      <c r="F35" s="3"/>
      <c r="G35" s="3"/>
    </row>
    <row r="36" spans="1:7" x14ac:dyDescent="0.25">
      <c r="B36" s="3"/>
      <c r="C36" s="3"/>
      <c r="D36" s="3"/>
      <c r="E36" s="3"/>
      <c r="F36" s="3"/>
      <c r="G36" s="3"/>
    </row>
    <row r="37" spans="1:7" x14ac:dyDescent="0.25">
      <c r="B37" s="3"/>
      <c r="C37" s="3"/>
      <c r="D37" s="3"/>
      <c r="E37" s="3"/>
      <c r="F37" s="3"/>
      <c r="G37" s="3"/>
    </row>
    <row r="38" spans="1:7" x14ac:dyDescent="0.25">
      <c r="B38" s="3"/>
      <c r="C38" s="3"/>
      <c r="D38" s="3"/>
      <c r="E38" s="3"/>
      <c r="F38" s="3"/>
      <c r="G38" s="3"/>
    </row>
    <row r="39" spans="1:7" x14ac:dyDescent="0.25">
      <c r="A39" t="s">
        <v>29</v>
      </c>
      <c r="B39" s="3"/>
      <c r="C39" s="3"/>
      <c r="D39" s="3"/>
      <c r="E39" s="3"/>
      <c r="F39" s="3"/>
      <c r="G39" s="3"/>
    </row>
  </sheetData>
  <mergeCells count="1">
    <mergeCell ref="B1:E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96633"/>
  </sheetPr>
  <dimension ref="A1:L23"/>
  <sheetViews>
    <sheetView showGridLines="0" workbookViewId="0">
      <selection activeCell="D19" sqref="D19"/>
    </sheetView>
  </sheetViews>
  <sheetFormatPr baseColWidth="10" defaultRowHeight="15" x14ac:dyDescent="0.25"/>
  <cols>
    <col min="1" max="1" width="24.42578125" customWidth="1"/>
    <col min="2" max="5" width="12.42578125" style="3" customWidth="1"/>
    <col min="6" max="7" width="11.5703125" style="3"/>
  </cols>
  <sheetData>
    <row r="1" spans="1:12" ht="30" customHeight="1" x14ac:dyDescent="0.25">
      <c r="B1" s="89" t="s">
        <v>24</v>
      </c>
      <c r="C1" s="90"/>
      <c r="D1" s="90"/>
      <c r="E1" s="91"/>
      <c r="H1" s="3"/>
      <c r="I1" s="3"/>
    </row>
    <row r="2" spans="1:12" x14ac:dyDescent="0.25">
      <c r="A2" s="2"/>
      <c r="B2" s="22">
        <v>2022</v>
      </c>
      <c r="C2" s="22">
        <v>2023</v>
      </c>
      <c r="D2" s="22">
        <v>2024</v>
      </c>
      <c r="E2" s="22">
        <v>2025</v>
      </c>
      <c r="H2" s="3"/>
      <c r="I2" s="3"/>
      <c r="J2" s="3"/>
      <c r="K2" s="3"/>
      <c r="L2" s="3"/>
    </row>
    <row r="3" spans="1:12" x14ac:dyDescent="0.25">
      <c r="A3" s="32" t="s">
        <v>19</v>
      </c>
      <c r="B3" s="59"/>
      <c r="C3" s="59"/>
      <c r="D3" s="59"/>
      <c r="E3" s="59"/>
      <c r="H3" s="3"/>
      <c r="I3" s="3"/>
      <c r="J3" s="3"/>
      <c r="K3" s="3"/>
      <c r="L3" s="3"/>
    </row>
    <row r="4" spans="1:12" x14ac:dyDescent="0.25">
      <c r="A4" s="35" t="s">
        <v>12</v>
      </c>
      <c r="B4" s="60"/>
      <c r="C4" s="60"/>
      <c r="D4" s="60"/>
      <c r="E4" s="60"/>
      <c r="H4" s="3"/>
      <c r="I4" s="3"/>
      <c r="J4" s="3"/>
      <c r="K4" s="3"/>
      <c r="L4" s="3"/>
    </row>
    <row r="5" spans="1:12" x14ac:dyDescent="0.25">
      <c r="A5" s="35" t="s">
        <v>18</v>
      </c>
      <c r="B5" s="48">
        <f>IFERROR((B4/B3),0)</f>
        <v>0</v>
      </c>
      <c r="C5" s="48">
        <f>IFERROR((C4/#REF!),0)</f>
        <v>0</v>
      </c>
      <c r="D5" s="48">
        <f>IFERROR((D4/#REF!),0)</f>
        <v>0</v>
      </c>
      <c r="E5" s="48">
        <f>IFERROR((E4/#REF!),0)</f>
        <v>0</v>
      </c>
      <c r="H5" s="3"/>
      <c r="I5" s="3"/>
      <c r="J5" s="3"/>
      <c r="K5" s="3"/>
      <c r="L5" s="3"/>
    </row>
    <row r="6" spans="1:12" s="1" customFormat="1" x14ac:dyDescent="0.25">
      <c r="A6" s="22" t="s">
        <v>0</v>
      </c>
      <c r="B6" s="49">
        <f>Nuitées!B3</f>
        <v>0</v>
      </c>
      <c r="C6" s="49">
        <f>Nuitées!C3</f>
        <v>0</v>
      </c>
      <c r="D6" s="49">
        <f>Nuitées!D3</f>
        <v>0</v>
      </c>
      <c r="E6" s="49">
        <f>Nuitées!E3</f>
        <v>0</v>
      </c>
      <c r="F6" s="10"/>
      <c r="G6" s="10"/>
      <c r="H6" s="10"/>
      <c r="I6" s="10"/>
      <c r="J6" s="10"/>
      <c r="K6" s="10"/>
      <c r="L6" s="10"/>
    </row>
    <row r="7" spans="1:12" x14ac:dyDescent="0.25">
      <c r="A7" s="22" t="s">
        <v>7</v>
      </c>
      <c r="B7" s="28">
        <f t="shared" ref="B7:E7" si="0">IFERROR((B4/B6)*100,0)</f>
        <v>0</v>
      </c>
      <c r="C7" s="28">
        <f t="shared" si="0"/>
        <v>0</v>
      </c>
      <c r="D7" s="28">
        <f t="shared" si="0"/>
        <v>0</v>
      </c>
      <c r="E7" s="28">
        <f t="shared" si="0"/>
        <v>0</v>
      </c>
      <c r="H7" s="3"/>
      <c r="I7" s="3"/>
      <c r="J7" s="3"/>
      <c r="K7" s="3"/>
      <c r="L7" s="3"/>
    </row>
    <row r="8" spans="1:12" x14ac:dyDescent="0.25">
      <c r="A8" s="22" t="s">
        <v>20</v>
      </c>
      <c r="B8" s="61">
        <f t="shared" ref="B8" si="1">IFERROR(B3*1000/B6,0)</f>
        <v>0</v>
      </c>
      <c r="C8" s="61">
        <f>IFERROR(C3*1000/C6,0)</f>
        <v>0</v>
      </c>
      <c r="D8" s="61">
        <f t="shared" ref="D8:E8" si="2">IFERROR(D3*1000/D6,0)</f>
        <v>0</v>
      </c>
      <c r="E8" s="61">
        <f t="shared" si="2"/>
        <v>0</v>
      </c>
      <c r="H8" s="3"/>
      <c r="I8" s="3"/>
      <c r="J8" s="3"/>
      <c r="K8" s="3"/>
      <c r="L8" s="3"/>
    </row>
    <row r="9" spans="1:12" s="9" customFormat="1" ht="45" x14ac:dyDescent="0.25">
      <c r="A9" s="23" t="s">
        <v>30</v>
      </c>
      <c r="B9" s="62"/>
      <c r="C9" s="62"/>
      <c r="D9" s="62"/>
      <c r="E9" s="62"/>
    </row>
    <row r="11" spans="1:12" x14ac:dyDescent="0.25">
      <c r="H11" s="3"/>
      <c r="I11" s="3"/>
      <c r="J11" s="3"/>
    </row>
    <row r="12" spans="1:12" x14ac:dyDescent="0.25">
      <c r="B12"/>
      <c r="C12"/>
      <c r="D12"/>
      <c r="E12"/>
      <c r="F12"/>
      <c r="G12"/>
    </row>
    <row r="13" spans="1:12" x14ac:dyDescent="0.25">
      <c r="B13"/>
      <c r="C13"/>
      <c r="D13"/>
      <c r="E13"/>
      <c r="F13"/>
      <c r="G13"/>
    </row>
    <row r="14" spans="1:12" x14ac:dyDescent="0.25">
      <c r="B14"/>
      <c r="C14"/>
      <c r="D14"/>
      <c r="E14"/>
      <c r="F14"/>
      <c r="G14"/>
    </row>
    <row r="15" spans="1:12" x14ac:dyDescent="0.25">
      <c r="B15"/>
      <c r="C15"/>
      <c r="D15"/>
      <c r="E15"/>
      <c r="F15"/>
      <c r="G15"/>
    </row>
    <row r="23" spans="9:9" x14ac:dyDescent="0.25">
      <c r="I23" s="5"/>
    </row>
  </sheetData>
  <mergeCells count="1">
    <mergeCell ref="B1:E1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Nuitées</vt:lpstr>
      <vt:lpstr>EAU</vt:lpstr>
      <vt:lpstr>ÉLEC</vt:lpstr>
      <vt:lpstr>GAZ</vt:lpstr>
      <vt:lpstr>FIOUL</vt:lpstr>
      <vt:lpstr>ÉNERGIE</vt:lpstr>
      <vt:lpstr>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Oriane et Jody</dc:creator>
  <cp:lastModifiedBy>Bénédicte SEGURET</cp:lastModifiedBy>
  <cp:lastPrinted>2024-10-19T09:27:31Z</cp:lastPrinted>
  <dcterms:created xsi:type="dcterms:W3CDTF">2023-04-24T14:00:55Z</dcterms:created>
  <dcterms:modified xsi:type="dcterms:W3CDTF">2025-01-13T10:00:58Z</dcterms:modified>
</cp:coreProperties>
</file>